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20" windowWidth="14115" windowHeight="8670" activeTab="0"/>
  </bookViews>
  <sheets>
    <sheet name="How To Use This Tool" sheetId="1" r:id="rId1"/>
    <sheet name="iPad Comparison" sheetId="2" r:id="rId2"/>
  </sheets>
  <definedNames/>
  <calcPr fullCalcOnLoad="1"/>
</workbook>
</file>

<file path=xl/sharedStrings.xml><?xml version="1.0" encoding="utf-8"?>
<sst xmlns="http://schemas.openxmlformats.org/spreadsheetml/2006/main" count="117" uniqueCount="46">
  <si>
    <t>Vodafone</t>
  </si>
  <si>
    <t>Off Peak Data</t>
  </si>
  <si>
    <t>O2</t>
  </si>
  <si>
    <t>T-Mobile</t>
  </si>
  <si>
    <t>Line Rental</t>
  </si>
  <si>
    <t>iPad 3G 32GB</t>
  </si>
  <si>
    <t>EMC</t>
  </si>
  <si>
    <t>Wi-Fi</t>
  </si>
  <si>
    <t>Handset Cost</t>
  </si>
  <si>
    <t>Orange</t>
  </si>
  <si>
    <t>Value</t>
  </si>
  <si>
    <t>iPad 3G 64GB</t>
  </si>
  <si>
    <t>iPad 3G 16GB</t>
  </si>
  <si>
    <t>Contract Length</t>
  </si>
  <si>
    <t>Sim Only Deals - 1 Month Contract over 24m period</t>
  </si>
  <si>
    <t>Comparison Points</t>
  </si>
  <si>
    <t>TCO</t>
  </si>
  <si>
    <t>Value For Money</t>
  </si>
  <si>
    <t>Data In MB</t>
  </si>
  <si>
    <t>Data In GB</t>
  </si>
  <si>
    <t>24m Contract</t>
  </si>
  <si>
    <t>Points to Note</t>
  </si>
  <si>
    <t>It's not always easy to look at a set of tariffs and work out which ones are good value for money, so that's where this figure will help you. To determine the value figure I awarded point for every GB of data that you get. I then divided this number by the total cost of ownership to get a value for money figure. To a certain extent, how this is calculated doesn't matter too much as no matter how it's calculated the result is the same.  What is important though is that the lower this number is the better as it means you're getting more for your money.</t>
  </si>
  <si>
    <t>The EMC, TCO, Comparison Points and Value fields will be calculated for you, so avoid changing these cells.</t>
  </si>
  <si>
    <t>Where the handset cost and line rental says N/A, the fields underneath will be set to zero or show #Value - this isn't an error, it just means that the iPad is not available with this network.</t>
  </si>
  <si>
    <t>iPad Wifi 16GB</t>
  </si>
  <si>
    <t>T-Mobile - 24m</t>
  </si>
  <si>
    <t>3 - 1m</t>
  </si>
  <si>
    <t>Orange - 12m</t>
  </si>
  <si>
    <t>Vodafone - 18m</t>
  </si>
  <si>
    <t>iPad Cost</t>
  </si>
  <si>
    <t>Dongle Cost</t>
  </si>
  <si>
    <t>iPad Wifi 32GB</t>
  </si>
  <si>
    <t>iPad Wifi 64GB</t>
  </si>
  <si>
    <t>iPad &amp; MiFi Deals - Wi-Fi only iPad with MiFi Plan</t>
  </si>
  <si>
    <t>Time Period</t>
  </si>
  <si>
    <t>Green tariffs are good value for money, amber tariffs are ok, but nothing special, and red ones should be avoided at all costs!</t>
  </si>
  <si>
    <t>Data allowance is quoted in GB.</t>
  </si>
  <si>
    <t>These two rows are all pretty straight forward. To keep this chart as fair as possible, these prices are all based on the current prices listed on the network websites and are correct as of today (6th Dec). You may be able to find discounted deals with independent retailers, but as the iPad is so popular, I wouldn't expect to find many discounts.</t>
  </si>
  <si>
    <t>Line Rental and Handset cost.</t>
  </si>
  <si>
    <t>Again, they’re fairly straight forward, but as some networks offer a number of different tariffs at the same price point I’ve opted for tariffs that give similar allowances.</t>
  </si>
  <si>
    <t>The Off-Peak data offered by Orange and T-Mobile can only be used between midnight and 10am.</t>
  </si>
  <si>
    <t>Data Allowance.</t>
  </si>
  <si>
    <t>Effective Monthly Cost</t>
  </si>
  <si>
    <t>This is where it may start to get a bit confusing. The Effective Monthly Cost is the fairest way to compare how much each option will cost you each month. The Effective Monthly Cost is calculated by adding up the total cost of your line rental and the cost of the iPad and dividing it by the contract period. This makes it a little easier to compare deals that are over different time periods (ie 18/24m).</t>
  </si>
  <si>
    <t>Unlike last week's comparison, there are no discounts included from cashback sites or network discounts as I can't find any as yet for the iPad, presumably due to it not needing any incentives to sell.</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</si>
</sst>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9]\ #,##0.00"/>
    <numFmt numFmtId="165" formatCode="_-&quot;£&quot;* #,##0.0_-;\-&quot;£&quot;* #,##0.0_-;_-&quot;£&quot;* &quot;-&quot;??_-;_-@_-"/>
    <numFmt numFmtId="166" formatCode="_-&quot;£&quot;* #,##0_-;\-&quot;£&quot;* #,##0_-;_-&quot;£&quot;* &quot;-&quot;??_-;_-@_-"/>
    <numFmt numFmtId="167" formatCode="&quot;Yes&quot;;&quot;Yes&quot;;&quot;No&quot;"/>
    <numFmt numFmtId="168" formatCode="&quot;True&quot;;&quot;True&quot;;&quot;False&quot;"/>
    <numFmt numFmtId="169" formatCode="&quot;On&quot;;&quot;On&quot;;&quot;Off&quot;"/>
    <numFmt numFmtId="170" formatCode="[$€-2]\ #,##0.00_);[Red]\([$€-2]\ #,##0.00\)"/>
    <numFmt numFmtId="171" formatCode="[$£-809]\ #,##0.0"/>
    <numFmt numFmtId="172" formatCode="[$£-809]\ #,##0"/>
  </numFmts>
  <fonts count="8">
    <font>
      <sz val="10"/>
      <name val="Arial"/>
      <family val="2"/>
    </font>
    <font>
      <b/>
      <sz val="10"/>
      <color indexed="11"/>
      <name val="Arial"/>
      <family val="2"/>
    </font>
    <font>
      <b/>
      <sz val="10"/>
      <name val="Arial"/>
      <family val="2"/>
    </font>
    <font>
      <sz val="8"/>
      <name val="Arial"/>
      <family val="2"/>
    </font>
    <font>
      <b/>
      <sz val="10"/>
      <name val="Georgia"/>
      <family val="1"/>
    </font>
    <font>
      <sz val="10"/>
      <name val="Georgia"/>
      <family val="1"/>
    </font>
    <font>
      <sz val="10"/>
      <color indexed="8"/>
      <name val="Arial"/>
      <family val="2"/>
    </font>
    <font>
      <sz val="10"/>
      <color indexed="8"/>
      <name val="Georgia"/>
      <family val="1"/>
    </font>
  </fonts>
  <fills count="4">
    <fill>
      <patternFill/>
    </fill>
    <fill>
      <patternFill patternType="gray125"/>
    </fill>
    <fill>
      <patternFill patternType="solid">
        <fgColor indexed="8"/>
        <bgColor indexed="64"/>
      </patternFill>
    </fill>
    <fill>
      <patternFill patternType="solid">
        <fgColor indexed="11"/>
        <bgColor indexed="64"/>
      </patternFill>
    </fill>
  </fills>
  <borders count="30">
    <border>
      <left/>
      <right/>
      <top/>
      <bottom/>
      <diagonal/>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style="medium"/>
      <top style="medium"/>
      <bottom style="medium"/>
    </border>
    <border>
      <left>
        <color indexed="63"/>
      </left>
      <right>
        <color indexed="63"/>
      </right>
      <top style="medium"/>
      <bottom style="medium"/>
    </border>
    <border>
      <left style="medium"/>
      <right>
        <color indexed="63"/>
      </right>
      <top style="medium"/>
      <bottom style="medium"/>
    </border>
    <border>
      <left style="medium"/>
      <right style="thin"/>
      <top style="medium"/>
      <bottom>
        <color indexed="63"/>
      </bottom>
    </border>
    <border>
      <left style="medium"/>
      <right style="thin"/>
      <top>
        <color indexed="63"/>
      </top>
      <bottom style="thin"/>
    </border>
    <border>
      <left style="thin"/>
      <right style="medium"/>
      <top style="thin"/>
      <bottom style="thin"/>
    </border>
    <border>
      <left style="medium"/>
      <right>
        <color indexed="63"/>
      </right>
      <top style="medium"/>
      <bottom>
        <color indexed="63"/>
      </bottom>
    </border>
    <border>
      <left style="medium"/>
      <right style="medium"/>
      <top style="medium"/>
      <bottom>
        <color indexed="63"/>
      </bottom>
    </border>
    <border>
      <left style="medium"/>
      <right>
        <color indexed="63"/>
      </right>
      <top style="thin"/>
      <bottom>
        <color indexed="63"/>
      </bottom>
    </border>
    <border>
      <left style="medium"/>
      <right>
        <color indexed="63"/>
      </right>
      <top>
        <color indexed="63"/>
      </top>
      <bottom style="medium"/>
    </border>
    <border>
      <left>
        <color indexed="63"/>
      </left>
      <right style="medium"/>
      <top>
        <color indexed="63"/>
      </top>
      <bottom style="medium"/>
    </border>
    <border>
      <left style="thin"/>
      <right style="thin"/>
      <top style="thin"/>
      <bottom>
        <color indexed="63"/>
      </bottom>
    </border>
    <border>
      <left>
        <color indexed="63"/>
      </left>
      <right style="medium"/>
      <top style="medium"/>
      <bottom style="medium"/>
    </border>
    <border>
      <left>
        <color indexed="63"/>
      </left>
      <right style="thin"/>
      <top>
        <color indexed="63"/>
      </top>
      <bottom style="thin"/>
    </border>
    <border>
      <left style="medium"/>
      <right style="thin"/>
      <top style="thin"/>
      <bottom>
        <color indexed="63"/>
      </bottom>
    </border>
    <border>
      <left style="thin"/>
      <right style="medium"/>
      <top style="thin"/>
      <bottom>
        <color indexed="63"/>
      </bottom>
    </border>
    <border>
      <left>
        <color indexed="63"/>
      </left>
      <right>
        <color indexed="63"/>
      </right>
      <top>
        <color indexed="63"/>
      </top>
      <bottom style="mediu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3">
    <xf numFmtId="0" fontId="0" fillId="0" borderId="0" xfId="0" applyAlignment="1">
      <alignment vertical="center"/>
    </xf>
    <xf numFmtId="0" fontId="1" fillId="2" borderId="1" xfId="0" applyNumberFormat="1" applyFont="1" applyFill="1" applyBorder="1" applyAlignment="1">
      <alignment horizontal="center" wrapText="1"/>
    </xf>
    <xf numFmtId="0" fontId="1" fillId="2" borderId="2" xfId="0" applyNumberFormat="1" applyFont="1" applyFill="1" applyBorder="1" applyAlignment="1">
      <alignment horizontal="center" wrapText="1"/>
    </xf>
    <xf numFmtId="0" fontId="1" fillId="2" borderId="3" xfId="0" applyNumberFormat="1" applyFont="1" applyFill="1" applyBorder="1" applyAlignment="1">
      <alignment horizontal="center" wrapText="1"/>
    </xf>
    <xf numFmtId="0" fontId="1" fillId="2" borderId="4" xfId="0" applyNumberFormat="1" applyFont="1" applyFill="1" applyBorder="1" applyAlignment="1">
      <alignment horizontal="center" wrapText="1"/>
    </xf>
    <xf numFmtId="0" fontId="1" fillId="3" borderId="0" xfId="0" applyNumberFormat="1" applyFont="1" applyFill="1" applyBorder="1" applyAlignment="1">
      <alignment horizontal="center" wrapText="1"/>
    </xf>
    <xf numFmtId="0" fontId="1" fillId="2" borderId="0" xfId="0" applyNumberFormat="1" applyFont="1" applyFill="1" applyBorder="1" applyAlignment="1">
      <alignment horizontal="center" wrapText="1"/>
    </xf>
    <xf numFmtId="0" fontId="1" fillId="2" borderId="5" xfId="0" applyNumberFormat="1" applyFont="1" applyFill="1" applyBorder="1" applyAlignment="1">
      <alignment horizontal="center" wrapText="1"/>
    </xf>
    <xf numFmtId="0" fontId="1" fillId="2" borderId="6" xfId="0" applyNumberFormat="1" applyFont="1" applyFill="1" applyBorder="1" applyAlignment="1">
      <alignment horizontal="center" wrapText="1"/>
    </xf>
    <xf numFmtId="0" fontId="1" fillId="2" borderId="7" xfId="0" applyNumberFormat="1" applyFont="1" applyFill="1" applyBorder="1" applyAlignment="1">
      <alignment horizontal="center" wrapText="1"/>
    </xf>
    <xf numFmtId="0" fontId="1" fillId="2" borderId="8" xfId="0" applyNumberFormat="1" applyFont="1" applyFill="1" applyBorder="1" applyAlignment="1">
      <alignment horizontal="center" wrapText="1"/>
    </xf>
    <xf numFmtId="0" fontId="1" fillId="2" borderId="9" xfId="0" applyNumberFormat="1" applyFont="1" applyFill="1" applyBorder="1" applyAlignment="1">
      <alignment horizontal="center" wrapText="1"/>
    </xf>
    <xf numFmtId="0" fontId="1" fillId="2" borderId="10" xfId="0" applyNumberFormat="1" applyFont="1" applyFill="1" applyBorder="1" applyAlignment="1">
      <alignment horizontal="center" wrapText="1"/>
    </xf>
    <xf numFmtId="0" fontId="1" fillId="2" borderId="11" xfId="0" applyNumberFormat="1" applyFont="1" applyFill="1" applyBorder="1" applyAlignment="1">
      <alignment horizontal="center" wrapText="1"/>
    </xf>
    <xf numFmtId="166" fontId="2" fillId="3" borderId="8" xfId="17" applyNumberFormat="1" applyFont="1" applyFill="1" applyBorder="1" applyAlignment="1">
      <alignment wrapText="1"/>
    </xf>
    <xf numFmtId="166" fontId="2" fillId="3" borderId="12" xfId="17" applyNumberFormat="1" applyFont="1" applyFill="1" applyBorder="1" applyAlignment="1">
      <alignment wrapText="1"/>
    </xf>
    <xf numFmtId="0" fontId="1" fillId="2" borderId="0" xfId="0" applyNumberFormat="1" applyFont="1" applyFill="1" applyBorder="1" applyAlignment="1">
      <alignment wrapText="1"/>
    </xf>
    <xf numFmtId="0" fontId="1" fillId="2" borderId="8" xfId="0" applyNumberFormat="1" applyFont="1" applyFill="1" applyBorder="1" applyAlignment="1">
      <alignment wrapText="1"/>
    </xf>
    <xf numFmtId="0" fontId="1" fillId="2" borderId="12" xfId="0" applyNumberFormat="1" applyFont="1" applyFill="1" applyBorder="1" applyAlignment="1">
      <alignment horizontal="center" wrapText="1"/>
    </xf>
    <xf numFmtId="166" fontId="2" fillId="3" borderId="13" xfId="17" applyNumberFormat="1" applyFont="1" applyFill="1" applyBorder="1" applyAlignment="1">
      <alignment wrapText="1"/>
    </xf>
    <xf numFmtId="166" fontId="2" fillId="3" borderId="14" xfId="17" applyNumberFormat="1" applyFont="1" applyFill="1" applyBorder="1" applyAlignment="1">
      <alignment wrapText="1"/>
    </xf>
    <xf numFmtId="166" fontId="2" fillId="3" borderId="15" xfId="17" applyNumberFormat="1" applyFont="1" applyFill="1" applyBorder="1" applyAlignment="1">
      <alignment wrapText="1"/>
    </xf>
    <xf numFmtId="0" fontId="1" fillId="2" borderId="16" xfId="0" applyNumberFormat="1" applyFont="1" applyFill="1" applyBorder="1" applyAlignment="1">
      <alignment horizontal="center" wrapText="1"/>
    </xf>
    <xf numFmtId="0" fontId="1" fillId="2" borderId="17" xfId="0" applyNumberFormat="1" applyFont="1" applyFill="1" applyBorder="1" applyAlignment="1">
      <alignment horizontal="center" wrapText="1"/>
    </xf>
    <xf numFmtId="0" fontId="1" fillId="2" borderId="18" xfId="0" applyNumberFormat="1" applyFont="1" applyFill="1" applyBorder="1" applyAlignment="1">
      <alignment horizontal="center" wrapText="1"/>
    </xf>
    <xf numFmtId="0" fontId="4" fillId="0" borderId="0" xfId="0" applyFont="1" applyAlignment="1">
      <alignment vertical="center" wrapText="1"/>
    </xf>
    <xf numFmtId="0" fontId="0" fillId="0" borderId="0" xfId="0" applyFont="1" applyAlignment="1">
      <alignment vertical="center"/>
    </xf>
    <xf numFmtId="0" fontId="5" fillId="0" borderId="0" xfId="0" applyFont="1" applyAlignment="1">
      <alignment vertical="center" wrapText="1"/>
    </xf>
    <xf numFmtId="0" fontId="2" fillId="0" borderId="0" xfId="0" applyFont="1" applyAlignment="1">
      <alignment vertical="center"/>
    </xf>
    <xf numFmtId="0" fontId="1" fillId="2" borderId="19" xfId="0" applyNumberFormat="1" applyFont="1" applyFill="1" applyBorder="1" applyAlignment="1">
      <alignment horizontal="center" wrapText="1"/>
    </xf>
    <xf numFmtId="0" fontId="1" fillId="2" borderId="19" xfId="0" applyNumberFormat="1" applyFont="1" applyFill="1" applyBorder="1" applyAlignment="1">
      <alignment horizontal="center" wrapText="1"/>
    </xf>
    <xf numFmtId="0" fontId="1" fillId="2" borderId="20" xfId="0" applyNumberFormat="1" applyFont="1" applyFill="1" applyBorder="1" applyAlignment="1">
      <alignment horizontal="center" wrapText="1"/>
    </xf>
    <xf numFmtId="0" fontId="1" fillId="2" borderId="19" xfId="0" applyNumberFormat="1" applyFont="1" applyFill="1" applyBorder="1" applyAlignment="1">
      <alignment wrapText="1"/>
    </xf>
    <xf numFmtId="0" fontId="1" fillId="2" borderId="9" xfId="0" applyNumberFormat="1" applyFont="1" applyFill="1" applyBorder="1" applyAlignment="1">
      <alignment horizontal="center" wrapText="1"/>
    </xf>
    <xf numFmtId="166" fontId="2" fillId="3" borderId="19" xfId="17" applyNumberFormat="1" applyFont="1" applyFill="1" applyBorder="1" applyAlignment="1">
      <alignment wrapText="1"/>
    </xf>
    <xf numFmtId="166" fontId="2" fillId="3" borderId="10" xfId="17" applyNumberFormat="1" applyFont="1" applyFill="1" applyBorder="1" applyAlignment="1">
      <alignment wrapText="1"/>
    </xf>
    <xf numFmtId="0" fontId="1" fillId="2" borderId="21" xfId="0" applyNumberFormat="1" applyFont="1" applyFill="1" applyBorder="1" applyAlignment="1">
      <alignment horizontal="center" wrapText="1"/>
    </xf>
    <xf numFmtId="0" fontId="1" fillId="2" borderId="22" xfId="0" applyNumberFormat="1" applyFont="1" applyFill="1" applyBorder="1" applyAlignment="1">
      <alignment horizontal="center" wrapText="1"/>
    </xf>
    <xf numFmtId="0" fontId="1" fillId="2" borderId="23" xfId="0" applyNumberFormat="1" applyFont="1" applyFill="1" applyBorder="1" applyAlignment="1">
      <alignment horizontal="center" wrapText="1"/>
    </xf>
    <xf numFmtId="0" fontId="1" fillId="2" borderId="24" xfId="0" applyNumberFormat="1" applyFont="1" applyFill="1" applyBorder="1" applyAlignment="1">
      <alignment wrapText="1"/>
    </xf>
    <xf numFmtId="0" fontId="1" fillId="2" borderId="24" xfId="0" applyNumberFormat="1" applyFont="1" applyFill="1" applyBorder="1" applyAlignment="1">
      <alignment horizontal="center" wrapText="1"/>
    </xf>
    <xf numFmtId="0" fontId="6" fillId="0" borderId="15" xfId="0" applyNumberFormat="1" applyFont="1" applyFill="1" applyBorder="1" applyAlignment="1">
      <alignment wrapText="1"/>
    </xf>
    <xf numFmtId="0" fontId="6" fillId="0" borderId="14" xfId="0" applyNumberFormat="1" applyFont="1" applyFill="1" applyBorder="1" applyAlignment="1">
      <alignment wrapText="1"/>
    </xf>
    <xf numFmtId="0" fontId="6" fillId="0" borderId="25" xfId="0" applyNumberFormat="1" applyFont="1" applyFill="1" applyBorder="1" applyAlignment="1">
      <alignment wrapText="1"/>
    </xf>
    <xf numFmtId="166" fontId="2" fillId="0" borderId="14" xfId="17" applyNumberFormat="1" applyFont="1" applyFill="1" applyBorder="1" applyAlignment="1">
      <alignment wrapText="1"/>
    </xf>
    <xf numFmtId="166" fontId="2" fillId="0" borderId="25" xfId="17" applyNumberFormat="1" applyFont="1" applyFill="1" applyBorder="1" applyAlignment="1">
      <alignment wrapText="1"/>
    </xf>
    <xf numFmtId="166" fontId="2" fillId="0" borderId="15" xfId="17" applyNumberFormat="1" applyFont="1" applyFill="1" applyBorder="1" applyAlignment="1">
      <alignment wrapText="1"/>
    </xf>
    <xf numFmtId="0" fontId="0" fillId="0" borderId="26" xfId="0" applyNumberFormat="1" applyFont="1" applyFill="1" applyBorder="1" applyAlignment="1">
      <alignment wrapText="1"/>
    </xf>
    <xf numFmtId="0" fontId="0" fillId="0" borderId="27" xfId="0" applyNumberFormat="1" applyFont="1" applyFill="1" applyBorder="1" applyAlignment="1">
      <alignment wrapText="1"/>
    </xf>
    <xf numFmtId="0" fontId="0" fillId="0" borderId="24" xfId="0" applyNumberFormat="1" applyFont="1" applyFill="1" applyBorder="1" applyAlignment="1">
      <alignment wrapText="1"/>
    </xf>
    <xf numFmtId="0" fontId="0" fillId="0" borderId="28" xfId="0" applyNumberFormat="1" applyFont="1" applyFill="1" applyBorder="1" applyAlignment="1">
      <alignment wrapText="1"/>
    </xf>
    <xf numFmtId="0" fontId="0" fillId="0" borderId="0" xfId="0" applyNumberFormat="1" applyFont="1" applyFill="1" applyBorder="1" applyAlignment="1">
      <alignment wrapText="1"/>
    </xf>
    <xf numFmtId="0" fontId="0" fillId="3" borderId="15" xfId="0" applyNumberFormat="1" applyFont="1" applyFill="1" applyBorder="1" applyAlignment="1">
      <alignment wrapText="1"/>
    </xf>
    <xf numFmtId="0" fontId="0" fillId="3" borderId="25" xfId="0" applyNumberFormat="1" applyFont="1" applyFill="1" applyBorder="1" applyAlignment="1">
      <alignment wrapText="1"/>
    </xf>
    <xf numFmtId="0" fontId="0" fillId="3" borderId="14" xfId="0" applyNumberFormat="1" applyFont="1" applyFill="1" applyBorder="1" applyAlignment="1">
      <alignment wrapText="1"/>
    </xf>
    <xf numFmtId="0" fontId="0" fillId="3" borderId="19" xfId="0" applyNumberFormat="1" applyFont="1" applyFill="1" applyBorder="1" applyAlignment="1">
      <alignment wrapText="1"/>
    </xf>
    <xf numFmtId="172" fontId="0" fillId="3" borderId="20" xfId="0" applyNumberFormat="1" applyFont="1" applyFill="1" applyBorder="1" applyAlignment="1">
      <alignment wrapText="1"/>
    </xf>
    <xf numFmtId="172" fontId="0" fillId="3" borderId="9" xfId="0" applyNumberFormat="1" applyFont="1" applyFill="1" applyBorder="1" applyAlignment="1">
      <alignment wrapText="1"/>
    </xf>
    <xf numFmtId="164" fontId="0" fillId="3" borderId="0" xfId="0" applyNumberFormat="1" applyFont="1" applyFill="1" applyBorder="1" applyAlignment="1">
      <alignment wrapText="1"/>
    </xf>
    <xf numFmtId="172" fontId="0" fillId="3" borderId="8" xfId="0" applyNumberFormat="1" applyFont="1" applyFill="1" applyBorder="1" applyAlignment="1">
      <alignment wrapText="1"/>
    </xf>
    <xf numFmtId="172" fontId="0" fillId="3" borderId="12" xfId="0" applyNumberFormat="1" applyFont="1" applyFill="1" applyBorder="1" applyAlignment="1">
      <alignment wrapText="1"/>
    </xf>
    <xf numFmtId="172" fontId="0" fillId="3" borderId="0" xfId="0" applyNumberFormat="1" applyFont="1" applyFill="1" applyBorder="1" applyAlignment="1">
      <alignment wrapText="1"/>
    </xf>
    <xf numFmtId="0" fontId="0" fillId="0" borderId="8" xfId="0" applyNumberFormat="1" applyFont="1" applyFill="1" applyBorder="1" applyAlignment="1">
      <alignment wrapText="1"/>
    </xf>
    <xf numFmtId="164" fontId="0" fillId="0" borderId="8" xfId="0" applyNumberFormat="1" applyFont="1" applyFill="1" applyBorder="1" applyAlignment="1">
      <alignment wrapText="1"/>
    </xf>
    <xf numFmtId="164" fontId="0" fillId="0" borderId="0" xfId="0" applyNumberFormat="1" applyFont="1" applyFill="1" applyBorder="1" applyAlignment="1">
      <alignment wrapText="1"/>
    </xf>
    <xf numFmtId="164" fontId="0" fillId="0" borderId="12" xfId="0" applyNumberFormat="1" applyFont="1" applyFill="1" applyBorder="1" applyAlignment="1">
      <alignment wrapText="1"/>
    </xf>
    <xf numFmtId="0" fontId="0" fillId="3" borderId="8" xfId="0" applyNumberFormat="1" applyFont="1" applyFill="1" applyBorder="1" applyAlignment="1">
      <alignment wrapText="1"/>
    </xf>
    <xf numFmtId="172" fontId="0" fillId="3" borderId="11" xfId="0" applyNumberFormat="1" applyFont="1" applyFill="1" applyBorder="1" applyAlignment="1">
      <alignment wrapText="1"/>
    </xf>
    <xf numFmtId="0" fontId="0" fillId="3" borderId="11" xfId="0" applyNumberFormat="1" applyFont="1" applyFill="1" applyBorder="1" applyAlignment="1">
      <alignment wrapText="1"/>
    </xf>
    <xf numFmtId="0" fontId="0" fillId="3" borderId="0" xfId="0" applyNumberFormat="1" applyFont="1" applyFill="1" applyBorder="1" applyAlignment="1">
      <alignment wrapText="1"/>
    </xf>
    <xf numFmtId="0" fontId="0" fillId="3" borderId="12" xfId="0" applyNumberFormat="1" applyFont="1" applyFill="1" applyBorder="1" applyAlignment="1">
      <alignment wrapText="1"/>
    </xf>
    <xf numFmtId="0" fontId="0" fillId="0" borderId="12" xfId="0" applyNumberFormat="1" applyFont="1" applyFill="1" applyBorder="1" applyAlignment="1">
      <alignment wrapText="1"/>
    </xf>
    <xf numFmtId="0" fontId="0" fillId="3" borderId="22" xfId="0" applyNumberFormat="1" applyFont="1" applyFill="1" applyBorder="1" applyAlignment="1">
      <alignment wrapText="1"/>
    </xf>
    <xf numFmtId="0" fontId="0" fillId="3" borderId="23" xfId="0" applyNumberFormat="1" applyFont="1" applyFill="1" applyBorder="1" applyAlignment="1">
      <alignment wrapText="1"/>
    </xf>
    <xf numFmtId="0" fontId="0" fillId="3" borderId="29" xfId="0" applyNumberFormat="1" applyFont="1" applyFill="1" applyBorder="1" applyAlignment="1">
      <alignment wrapText="1"/>
    </xf>
    <xf numFmtId="166" fontId="0" fillId="3" borderId="12" xfId="17" applyNumberFormat="1" applyFont="1" applyFill="1" applyBorder="1" applyAlignment="1">
      <alignment wrapText="1"/>
    </xf>
    <xf numFmtId="164" fontId="0" fillId="3" borderId="11" xfId="0" applyNumberFormat="1" applyFont="1" applyFill="1" applyBorder="1" applyAlignment="1">
      <alignment wrapText="1"/>
    </xf>
    <xf numFmtId="164" fontId="0" fillId="3" borderId="19" xfId="0" applyNumberFormat="1" applyFont="1" applyFill="1" applyBorder="1" applyAlignment="1">
      <alignment wrapText="1"/>
    </xf>
    <xf numFmtId="164" fontId="0" fillId="3" borderId="10" xfId="0" applyNumberFormat="1" applyFont="1" applyFill="1" applyBorder="1" applyAlignment="1">
      <alignment wrapText="1"/>
    </xf>
    <xf numFmtId="164" fontId="0" fillId="3" borderId="9" xfId="0" applyNumberFormat="1" applyFont="1" applyFill="1" applyBorder="1" applyAlignment="1">
      <alignment wrapText="1"/>
    </xf>
    <xf numFmtId="0" fontId="0" fillId="0" borderId="15" xfId="0" applyNumberFormat="1" applyFont="1" applyFill="1" applyBorder="1" applyAlignment="1">
      <alignment wrapText="1"/>
    </xf>
    <xf numFmtId="0" fontId="0" fillId="0" borderId="11" xfId="0" applyNumberFormat="1" applyFont="1" applyFill="1" applyBorder="1" applyAlignment="1">
      <alignment wrapText="1"/>
    </xf>
    <xf numFmtId="4" fontId="0" fillId="0" borderId="13" xfId="0" applyNumberFormat="1" applyFont="1" applyFill="1" applyBorder="1" applyAlignment="1">
      <alignment wrapText="1"/>
    </xf>
    <xf numFmtId="4" fontId="0" fillId="0" borderId="0" xfId="0" applyNumberFormat="1" applyFont="1" applyFill="1" applyBorder="1" applyAlignment="1">
      <alignment wrapText="1"/>
    </xf>
    <xf numFmtId="4" fontId="0" fillId="0" borderId="15" xfId="0" applyNumberFormat="1" applyFont="1" applyFill="1" applyBorder="1" applyAlignment="1">
      <alignment wrapText="1"/>
    </xf>
    <xf numFmtId="4" fontId="0" fillId="0" borderId="25" xfId="0" applyNumberFormat="1" applyFont="1" applyFill="1" applyBorder="1" applyAlignment="1">
      <alignment wrapText="1"/>
    </xf>
    <xf numFmtId="4" fontId="0" fillId="0" borderId="14" xfId="0" applyNumberFormat="1" applyFont="1" applyFill="1" applyBorder="1" applyAlignment="1">
      <alignment wrapText="1"/>
    </xf>
    <xf numFmtId="0" fontId="0" fillId="0" borderId="13" xfId="0" applyNumberFormat="1" applyFont="1" applyFill="1" applyBorder="1" applyAlignment="1">
      <alignment wrapText="1"/>
    </xf>
    <xf numFmtId="0" fontId="0" fillId="0" borderId="25" xfId="0" applyNumberFormat="1" applyFont="1" applyFill="1" applyBorder="1" applyAlignment="1">
      <alignment wrapText="1"/>
    </xf>
    <xf numFmtId="0" fontId="0" fillId="0" borderId="0" xfId="0" applyNumberFormat="1" applyFont="1" applyFill="1" applyAlignment="1">
      <alignment wrapText="1"/>
    </xf>
    <xf numFmtId="0" fontId="0" fillId="0" borderId="0" xfId="0" applyFont="1" applyAlignment="1">
      <alignment/>
    </xf>
    <xf numFmtId="0" fontId="0" fillId="0" borderId="14" xfId="0" applyNumberFormat="1" applyFont="1" applyFill="1" applyBorder="1" applyAlignment="1">
      <alignment wrapText="1"/>
    </xf>
    <xf numFmtId="0" fontId="7" fillId="0" borderId="0" xfId="0" applyFont="1" applyAlignment="1">
      <alignment vertical="center" wrapText="1"/>
    </xf>
  </cellXfs>
  <cellStyles count="6">
    <cellStyle name="Normal" xfId="0"/>
    <cellStyle name="Comma" xfId="15"/>
    <cellStyle name="Comma [0]" xfId="16"/>
    <cellStyle name="Currency" xfId="17"/>
    <cellStyle name="Currency [0]" xfId="18"/>
    <cellStyle name="Percent" xfId="19"/>
  </cellStyles>
  <dxfs count="3">
    <dxf>
      <fill>
        <patternFill>
          <bgColor rgb="FF99CC00"/>
        </patternFill>
      </fill>
      <border/>
    </dxf>
    <dxf>
      <fill>
        <patternFill>
          <bgColor rgb="FFFF9900"/>
        </patternFill>
      </fill>
      <border/>
    </dxf>
    <dxf>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B3D580"/>
      <rgbColor rgb="00FFCC00"/>
      <rgbColor rgb="00FFFFFF"/>
      <rgbColor rgb="00FF0000"/>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28"/>
  <sheetViews>
    <sheetView tabSelected="1" workbookViewId="0" topLeftCell="A1">
      <selection activeCell="A4" sqref="A4"/>
    </sheetView>
  </sheetViews>
  <sheetFormatPr defaultColWidth="9.140625" defaultRowHeight="12.75"/>
  <cols>
    <col min="1" max="1" width="129.28125" style="0" customWidth="1"/>
  </cols>
  <sheetData>
    <row r="1" ht="12.75">
      <c r="A1" s="25" t="s">
        <v>39</v>
      </c>
    </row>
    <row r="2" ht="12.75">
      <c r="A2" s="26"/>
    </row>
    <row r="3" ht="38.25">
      <c r="A3" s="92" t="s">
        <v>38</v>
      </c>
    </row>
    <row r="4" ht="12.75">
      <c r="A4" s="26"/>
    </row>
    <row r="5" ht="12.75">
      <c r="A5" s="25" t="s">
        <v>42</v>
      </c>
    </row>
    <row r="6" ht="12.75">
      <c r="A6" s="26"/>
    </row>
    <row r="7" ht="25.5">
      <c r="A7" s="92" t="s">
        <v>40</v>
      </c>
    </row>
    <row r="9" ht="12.75">
      <c r="A9" s="92" t="s">
        <v>41</v>
      </c>
    </row>
    <row r="11" ht="12.75">
      <c r="A11" s="92" t="s">
        <v>37</v>
      </c>
    </row>
    <row r="12" ht="12.75">
      <c r="A12" s="26"/>
    </row>
    <row r="13" ht="12.75">
      <c r="A13" s="25" t="s">
        <v>43</v>
      </c>
    </row>
    <row r="14" ht="12.75">
      <c r="A14" s="26"/>
    </row>
    <row r="15" ht="38.25">
      <c r="A15" s="92" t="s">
        <v>44</v>
      </c>
    </row>
    <row r="17" ht="25.5">
      <c r="A17" s="92" t="s">
        <v>45</v>
      </c>
    </row>
    <row r="18" ht="12.75">
      <c r="A18" s="92"/>
    </row>
    <row r="19" ht="12.75">
      <c r="A19" s="25" t="s">
        <v>10</v>
      </c>
    </row>
    <row r="20" ht="12.75">
      <c r="A20" s="26"/>
    </row>
    <row r="21" ht="51">
      <c r="A21" s="27" t="s">
        <v>22</v>
      </c>
    </row>
    <row r="22" ht="12.75">
      <c r="A22" s="26"/>
    </row>
    <row r="23" ht="12.75">
      <c r="A23" s="27" t="s">
        <v>36</v>
      </c>
    </row>
    <row r="25" ht="12.75">
      <c r="A25" s="28" t="s">
        <v>21</v>
      </c>
    </row>
    <row r="27" ht="12.75">
      <c r="A27" s="27" t="s">
        <v>23</v>
      </c>
    </row>
    <row r="28" ht="25.5">
      <c r="A28" s="27" t="s">
        <v>24</v>
      </c>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S74"/>
  <sheetViews>
    <sheetView workbookViewId="0" topLeftCell="A1">
      <selection activeCell="O6" sqref="O6"/>
    </sheetView>
  </sheetViews>
  <sheetFormatPr defaultColWidth="17.140625" defaultRowHeight="12.75"/>
  <cols>
    <col min="1" max="1" width="17.140625" style="90" customWidth="1"/>
    <col min="2" max="4" width="9.421875" style="90" customWidth="1"/>
    <col min="5" max="5" width="4.57421875" style="90" customWidth="1"/>
    <col min="6" max="6" width="9.7109375" style="90" customWidth="1"/>
    <col min="7" max="7" width="9.00390625" style="90" customWidth="1"/>
    <col min="8" max="9" width="9.7109375" style="90" customWidth="1"/>
    <col min="10" max="10" width="8.421875" style="90" customWidth="1"/>
    <col min="11" max="11" width="9.7109375" style="90" customWidth="1"/>
    <col min="12" max="12" width="9.140625" style="90" customWidth="1"/>
    <col min="13" max="13" width="9.7109375" style="90" customWidth="1"/>
    <col min="14" max="14" width="3.28125" style="90" customWidth="1"/>
    <col min="15" max="15" width="17.140625" style="90" customWidth="1"/>
    <col min="16" max="16384" width="17.140625" style="90" customWidth="1"/>
  </cols>
  <sheetData>
    <row r="1" spans="1:19" ht="13.5" thickBot="1">
      <c r="A1" s="22" t="s">
        <v>12</v>
      </c>
      <c r="B1" s="8" t="s">
        <v>20</v>
      </c>
      <c r="C1" s="8"/>
      <c r="D1" s="9"/>
      <c r="E1" s="5"/>
      <c r="F1" s="7" t="s">
        <v>14</v>
      </c>
      <c r="G1" s="11"/>
      <c r="H1" s="11"/>
      <c r="I1" s="11"/>
      <c r="J1" s="11"/>
      <c r="K1" s="11"/>
      <c r="L1" s="11"/>
      <c r="M1" s="12"/>
      <c r="O1" s="47"/>
      <c r="P1" s="4" t="s">
        <v>34</v>
      </c>
      <c r="Q1" s="2"/>
      <c r="R1" s="3"/>
      <c r="S1" s="2"/>
    </row>
    <row r="2" spans="1:19" ht="13.5" thickBot="1">
      <c r="A2" s="23"/>
      <c r="B2" s="1" t="s">
        <v>3</v>
      </c>
      <c r="C2" s="1">
        <v>3</v>
      </c>
      <c r="D2" s="24" t="s">
        <v>9</v>
      </c>
      <c r="E2" s="5"/>
      <c r="F2" s="36" t="s">
        <v>3</v>
      </c>
      <c r="G2" s="30">
        <v>3</v>
      </c>
      <c r="H2" s="12"/>
      <c r="I2" s="31" t="s">
        <v>9</v>
      </c>
      <c r="J2" s="30" t="s">
        <v>2</v>
      </c>
      <c r="K2" s="12"/>
      <c r="L2" s="30" t="s">
        <v>0</v>
      </c>
      <c r="M2" s="12"/>
      <c r="O2" s="39" t="s">
        <v>25</v>
      </c>
      <c r="P2" s="40" t="s">
        <v>26</v>
      </c>
      <c r="Q2" s="40" t="s">
        <v>27</v>
      </c>
      <c r="R2" s="40" t="s">
        <v>28</v>
      </c>
      <c r="S2" s="40" t="s">
        <v>29</v>
      </c>
    </row>
    <row r="3" spans="1:19" ht="13.5" thickBot="1">
      <c r="A3" s="48" t="s">
        <v>13</v>
      </c>
      <c r="B3" s="49">
        <v>24</v>
      </c>
      <c r="C3" s="49">
        <v>24</v>
      </c>
      <c r="D3" s="50">
        <v>24</v>
      </c>
      <c r="E3" s="51"/>
      <c r="F3" s="52">
        <v>24</v>
      </c>
      <c r="G3" s="52">
        <v>24</v>
      </c>
      <c r="H3" s="53">
        <v>24</v>
      </c>
      <c r="I3" s="54">
        <v>24</v>
      </c>
      <c r="J3" s="52">
        <v>24</v>
      </c>
      <c r="K3" s="54">
        <v>24</v>
      </c>
      <c r="L3" s="52">
        <v>24</v>
      </c>
      <c r="M3" s="53">
        <v>24</v>
      </c>
      <c r="O3" s="41" t="s">
        <v>35</v>
      </c>
      <c r="P3" s="41">
        <v>24</v>
      </c>
      <c r="Q3" s="42">
        <v>24</v>
      </c>
      <c r="R3" s="42">
        <v>24</v>
      </c>
      <c r="S3" s="43">
        <v>24</v>
      </c>
    </row>
    <row r="4" spans="1:19" ht="12.75">
      <c r="A4" s="55" t="s">
        <v>4</v>
      </c>
      <c r="B4" s="56">
        <v>27</v>
      </c>
      <c r="C4" s="57">
        <v>25</v>
      </c>
      <c r="D4" s="56">
        <v>27</v>
      </c>
      <c r="E4" s="58"/>
      <c r="F4" s="59">
        <v>15</v>
      </c>
      <c r="G4" s="59">
        <v>10</v>
      </c>
      <c r="H4" s="60">
        <v>15</v>
      </c>
      <c r="I4" s="61">
        <v>15</v>
      </c>
      <c r="J4" s="59">
        <v>10</v>
      </c>
      <c r="K4" s="61">
        <v>15</v>
      </c>
      <c r="L4" s="59">
        <v>10</v>
      </c>
      <c r="M4" s="60">
        <v>15</v>
      </c>
      <c r="O4" s="62" t="s">
        <v>4</v>
      </c>
      <c r="P4" s="63">
        <v>15</v>
      </c>
      <c r="Q4" s="64">
        <v>15</v>
      </c>
      <c r="R4" s="64">
        <v>15</v>
      </c>
      <c r="S4" s="65">
        <v>15</v>
      </c>
    </row>
    <row r="5" spans="1:19" ht="12.75">
      <c r="A5" s="66" t="s">
        <v>8</v>
      </c>
      <c r="B5" s="67">
        <v>199</v>
      </c>
      <c r="C5" s="61">
        <v>199</v>
      </c>
      <c r="D5" s="67">
        <v>199</v>
      </c>
      <c r="E5" s="58"/>
      <c r="F5" s="59">
        <v>529</v>
      </c>
      <c r="G5" s="59">
        <v>529</v>
      </c>
      <c r="H5" s="60">
        <v>529</v>
      </c>
      <c r="I5" s="61">
        <v>529</v>
      </c>
      <c r="J5" s="59">
        <v>529</v>
      </c>
      <c r="K5" s="61">
        <v>529</v>
      </c>
      <c r="L5" s="59">
        <v>529</v>
      </c>
      <c r="M5" s="60">
        <v>529</v>
      </c>
      <c r="O5" s="62" t="s">
        <v>30</v>
      </c>
      <c r="P5" s="63">
        <v>429</v>
      </c>
      <c r="Q5" s="64">
        <v>429</v>
      </c>
      <c r="R5" s="64">
        <v>429</v>
      </c>
      <c r="S5" s="65">
        <v>429</v>
      </c>
    </row>
    <row r="6" spans="1:19" ht="12.75">
      <c r="A6" s="66" t="s">
        <v>19</v>
      </c>
      <c r="B6" s="68">
        <v>1</v>
      </c>
      <c r="C6" s="69">
        <v>15</v>
      </c>
      <c r="D6" s="68">
        <v>1</v>
      </c>
      <c r="E6" s="69"/>
      <c r="F6" s="66">
        <v>2</v>
      </c>
      <c r="G6" s="66">
        <v>1</v>
      </c>
      <c r="H6" s="70">
        <v>10</v>
      </c>
      <c r="I6" s="69">
        <v>3</v>
      </c>
      <c r="J6" s="66">
        <v>1</v>
      </c>
      <c r="K6" s="69">
        <v>2</v>
      </c>
      <c r="L6" s="66">
        <v>1</v>
      </c>
      <c r="M6" s="70">
        <v>3</v>
      </c>
      <c r="O6" s="62" t="s">
        <v>31</v>
      </c>
      <c r="P6" s="63">
        <v>0</v>
      </c>
      <c r="Q6" s="64">
        <v>40</v>
      </c>
      <c r="R6" s="64">
        <v>60</v>
      </c>
      <c r="S6" s="65">
        <v>49</v>
      </c>
    </row>
    <row r="7" spans="1:19" ht="12.75">
      <c r="A7" s="66" t="s">
        <v>7</v>
      </c>
      <c r="B7" s="68">
        <v>0</v>
      </c>
      <c r="C7" s="69">
        <v>0</v>
      </c>
      <c r="D7" s="68">
        <v>3</v>
      </c>
      <c r="E7" s="69"/>
      <c r="F7" s="66">
        <v>0</v>
      </c>
      <c r="G7" s="66">
        <v>0</v>
      </c>
      <c r="H7" s="70">
        <v>0</v>
      </c>
      <c r="I7" s="69">
        <v>3</v>
      </c>
      <c r="J7" s="66">
        <v>3</v>
      </c>
      <c r="K7" s="69">
        <v>3</v>
      </c>
      <c r="L7" s="66">
        <v>3</v>
      </c>
      <c r="M7" s="70">
        <v>3</v>
      </c>
      <c r="O7" s="62" t="s">
        <v>19</v>
      </c>
      <c r="P7" s="62">
        <v>2</v>
      </c>
      <c r="Q7" s="51">
        <v>5</v>
      </c>
      <c r="R7" s="51">
        <v>1</v>
      </c>
      <c r="S7" s="71">
        <v>3</v>
      </c>
    </row>
    <row r="8" spans="1:19" ht="13.5" thickBot="1">
      <c r="A8" s="66" t="s">
        <v>1</v>
      </c>
      <c r="B8" s="68">
        <v>1</v>
      </c>
      <c r="C8" s="69">
        <v>0</v>
      </c>
      <c r="D8" s="68">
        <v>1</v>
      </c>
      <c r="E8" s="70"/>
      <c r="F8" s="66">
        <v>0</v>
      </c>
      <c r="G8" s="72">
        <v>0</v>
      </c>
      <c r="H8" s="73">
        <v>0</v>
      </c>
      <c r="I8" s="69">
        <v>0</v>
      </c>
      <c r="J8" s="72">
        <v>0</v>
      </c>
      <c r="K8" s="74">
        <v>0</v>
      </c>
      <c r="L8" s="72">
        <v>0</v>
      </c>
      <c r="M8" s="73">
        <v>0</v>
      </c>
      <c r="O8" s="62" t="s">
        <v>7</v>
      </c>
      <c r="P8" s="62">
        <v>0</v>
      </c>
      <c r="Q8" s="51">
        <v>0</v>
      </c>
      <c r="R8" s="51">
        <v>0</v>
      </c>
      <c r="S8" s="71">
        <v>0</v>
      </c>
    </row>
    <row r="9" spans="1:19" ht="13.5" thickBot="1">
      <c r="A9" s="52" t="s">
        <v>16</v>
      </c>
      <c r="B9" s="19">
        <f>SUM(((B4*B3)+B5))</f>
        <v>847</v>
      </c>
      <c r="C9" s="19">
        <f>SUM(((C4*C3)+C5))</f>
        <v>799</v>
      </c>
      <c r="D9" s="19">
        <f>SUM(((D4*D3)+D5))</f>
        <v>847</v>
      </c>
      <c r="E9" s="75"/>
      <c r="F9" s="21">
        <f>SUM(((F4*F3)+F5))</f>
        <v>889</v>
      </c>
      <c r="G9" s="14">
        <f aca="true" t="shared" si="0" ref="G9:M9">SUM(((G4*G3)+G5))</f>
        <v>769</v>
      </c>
      <c r="H9" s="15">
        <f t="shared" si="0"/>
        <v>889</v>
      </c>
      <c r="I9" s="20">
        <f t="shared" si="0"/>
        <v>889</v>
      </c>
      <c r="J9" s="34">
        <f t="shared" si="0"/>
        <v>769</v>
      </c>
      <c r="K9" s="35">
        <f t="shared" si="0"/>
        <v>889</v>
      </c>
      <c r="L9" s="34">
        <f t="shared" si="0"/>
        <v>769</v>
      </c>
      <c r="M9" s="35">
        <f t="shared" si="0"/>
        <v>889</v>
      </c>
      <c r="O9" s="62" t="s">
        <v>1</v>
      </c>
      <c r="P9" s="62">
        <v>0</v>
      </c>
      <c r="Q9" s="51">
        <v>0</v>
      </c>
      <c r="R9" s="51">
        <v>1</v>
      </c>
      <c r="S9" s="71">
        <v>0</v>
      </c>
    </row>
    <row r="10" spans="1:19" ht="13.5" thickBot="1">
      <c r="A10" s="66" t="s">
        <v>6</v>
      </c>
      <c r="B10" s="76">
        <f>SUM(B9/B3)</f>
        <v>35.291666666666664</v>
      </c>
      <c r="C10" s="76">
        <f>SUM(C9/C3)</f>
        <v>33.291666666666664</v>
      </c>
      <c r="D10" s="76">
        <f>SUM(D9/D3)</f>
        <v>35.291666666666664</v>
      </c>
      <c r="E10" s="58"/>
      <c r="F10" s="77">
        <f>SUM(F9/F3)</f>
        <v>37.041666666666664</v>
      </c>
      <c r="G10" s="77">
        <f aca="true" t="shared" si="1" ref="G10:M10">SUM(G9/G3)</f>
        <v>32.041666666666664</v>
      </c>
      <c r="H10" s="78">
        <f t="shared" si="1"/>
        <v>37.041666666666664</v>
      </c>
      <c r="I10" s="79">
        <f t="shared" si="1"/>
        <v>37.041666666666664</v>
      </c>
      <c r="J10" s="77">
        <f t="shared" si="1"/>
        <v>32.041666666666664</v>
      </c>
      <c r="K10" s="79">
        <f t="shared" si="1"/>
        <v>37.041666666666664</v>
      </c>
      <c r="L10" s="77">
        <f t="shared" si="1"/>
        <v>32.041666666666664</v>
      </c>
      <c r="M10" s="78">
        <f t="shared" si="1"/>
        <v>37.041666666666664</v>
      </c>
      <c r="O10" s="80" t="s">
        <v>16</v>
      </c>
      <c r="P10" s="46">
        <f>SUM(((P4*P3)+(P5+P6)))</f>
        <v>789</v>
      </c>
      <c r="Q10" s="44">
        <f>SUM(((Q4*Q3)+(Q5+Q6)))</f>
        <v>829</v>
      </c>
      <c r="R10" s="44">
        <f>SUM(((R4*R3)+(R5+R6)))</f>
        <v>849</v>
      </c>
      <c r="S10" s="45">
        <f>SUM(((S4*S3)+(S5+S6)))</f>
        <v>838</v>
      </c>
    </row>
    <row r="11" spans="1:19" ht="13.5" thickBot="1">
      <c r="A11" s="66" t="s">
        <v>15</v>
      </c>
      <c r="B11" s="81">
        <f>SUM(B6:B8)</f>
        <v>2</v>
      </c>
      <c r="C11" s="81">
        <f>SUM(C6:C8)</f>
        <v>15</v>
      </c>
      <c r="D11" s="81">
        <f>SUM(D6:D8)</f>
        <v>5</v>
      </c>
      <c r="E11" s="69"/>
      <c r="F11" s="66">
        <f>SUM(F6:F8)</f>
        <v>2</v>
      </c>
      <c r="G11" s="66">
        <f aca="true" t="shared" si="2" ref="G11:M11">SUM(G6:G8)</f>
        <v>1</v>
      </c>
      <c r="H11" s="70">
        <f t="shared" si="2"/>
        <v>10</v>
      </c>
      <c r="I11" s="69">
        <f t="shared" si="2"/>
        <v>6</v>
      </c>
      <c r="J11" s="66">
        <f t="shared" si="2"/>
        <v>4</v>
      </c>
      <c r="K11" s="69">
        <f t="shared" si="2"/>
        <v>5</v>
      </c>
      <c r="L11" s="66">
        <f t="shared" si="2"/>
        <v>4</v>
      </c>
      <c r="M11" s="70">
        <f t="shared" si="2"/>
        <v>6</v>
      </c>
      <c r="O11" s="62" t="s">
        <v>6</v>
      </c>
      <c r="P11" s="63">
        <f>SUM((P10/P3))</f>
        <v>32.875</v>
      </c>
      <c r="Q11" s="64">
        <f>SUM((Q10/Q3))</f>
        <v>34.541666666666664</v>
      </c>
      <c r="R11" s="64">
        <f>SUM((R10/R3))</f>
        <v>35.375</v>
      </c>
      <c r="S11" s="65">
        <f>SUM((S10/S3))</f>
        <v>34.916666666666664</v>
      </c>
    </row>
    <row r="12" spans="1:19" ht="13.5" thickBot="1">
      <c r="A12" s="72" t="s">
        <v>17</v>
      </c>
      <c r="B12" s="82">
        <f>SUM(B9/B11)/1000</f>
        <v>0.4235</v>
      </c>
      <c r="C12" s="82">
        <f>SUM(C9/C11)/1000</f>
        <v>0.053266666666666664</v>
      </c>
      <c r="D12" s="82">
        <f>SUM(D9/D11)/1000</f>
        <v>0.1694</v>
      </c>
      <c r="E12" s="83"/>
      <c r="F12" s="84">
        <f>SUM(F9/F11)/1000</f>
        <v>0.4445</v>
      </c>
      <c r="G12" s="84">
        <f aca="true" t="shared" si="3" ref="G12:M12">SUM(G9/G11)/1000</f>
        <v>0.769</v>
      </c>
      <c r="H12" s="85">
        <f t="shared" si="3"/>
        <v>0.0889</v>
      </c>
      <c r="I12" s="86">
        <f t="shared" si="3"/>
        <v>0.14816666666666667</v>
      </c>
      <c r="J12" s="84">
        <f t="shared" si="3"/>
        <v>0.19225</v>
      </c>
      <c r="K12" s="85">
        <f t="shared" si="3"/>
        <v>0.1778</v>
      </c>
      <c r="L12" s="86">
        <f t="shared" si="3"/>
        <v>0.19225</v>
      </c>
      <c r="M12" s="85">
        <f t="shared" si="3"/>
        <v>0.14816666666666667</v>
      </c>
      <c r="O12" s="62" t="s">
        <v>15</v>
      </c>
      <c r="P12" s="62">
        <f>SUM(P7:P9)</f>
        <v>2</v>
      </c>
      <c r="Q12" s="51">
        <f>SUM(Q7:Q9)</f>
        <v>5</v>
      </c>
      <c r="R12" s="51">
        <f>SUM(R7:R9)</f>
        <v>2</v>
      </c>
      <c r="S12" s="71">
        <f>SUM(S7:S9)</f>
        <v>3</v>
      </c>
    </row>
    <row r="13" spans="15:19" ht="13.5" thickBot="1">
      <c r="O13" s="80" t="s">
        <v>17</v>
      </c>
      <c r="P13" s="84">
        <f>SUM(P10/P12)/1000</f>
        <v>0.3945</v>
      </c>
      <c r="Q13" s="86">
        <f>SUM(Q10/Q12)/1000</f>
        <v>0.1658</v>
      </c>
      <c r="R13" s="86">
        <f>SUM(R10/R12)/1000</f>
        <v>0.4245</v>
      </c>
      <c r="S13" s="85">
        <f>SUM(S10/S12)/1000</f>
        <v>0.2793333333333333</v>
      </c>
    </row>
    <row r="14" spans="1:19" ht="13.5" thickBot="1">
      <c r="A14" s="32" t="s">
        <v>5</v>
      </c>
      <c r="B14" s="31" t="s">
        <v>3</v>
      </c>
      <c r="C14" s="33">
        <v>3</v>
      </c>
      <c r="D14" s="31" t="s">
        <v>9</v>
      </c>
      <c r="E14" s="5"/>
      <c r="F14" s="29" t="s">
        <v>3</v>
      </c>
      <c r="G14" s="30">
        <v>3</v>
      </c>
      <c r="H14" s="12"/>
      <c r="I14" s="31" t="s">
        <v>9</v>
      </c>
      <c r="J14" s="30" t="s">
        <v>2</v>
      </c>
      <c r="K14" s="12"/>
      <c r="L14" s="30" t="s">
        <v>0</v>
      </c>
      <c r="M14" s="12"/>
      <c r="O14" s="17" t="s">
        <v>32</v>
      </c>
      <c r="P14" s="10" t="s">
        <v>26</v>
      </c>
      <c r="Q14" s="6" t="s">
        <v>27</v>
      </c>
      <c r="R14" s="6" t="s">
        <v>28</v>
      </c>
      <c r="S14" s="18" t="s">
        <v>29</v>
      </c>
    </row>
    <row r="15" spans="1:19" ht="13.5" thickBot="1">
      <c r="A15" s="62" t="s">
        <v>13</v>
      </c>
      <c r="B15" s="87">
        <v>0</v>
      </c>
      <c r="C15" s="91">
        <v>24</v>
      </c>
      <c r="D15" s="87">
        <v>24</v>
      </c>
      <c r="E15" s="51"/>
      <c r="F15" s="80">
        <v>24</v>
      </c>
      <c r="G15" s="52">
        <v>24</v>
      </c>
      <c r="H15" s="53">
        <v>24</v>
      </c>
      <c r="I15" s="87">
        <v>24</v>
      </c>
      <c r="J15" s="52">
        <v>24</v>
      </c>
      <c r="K15" s="53">
        <v>24</v>
      </c>
      <c r="L15" s="80">
        <v>24</v>
      </c>
      <c r="M15" s="88">
        <v>24</v>
      </c>
      <c r="O15" s="41" t="s">
        <v>35</v>
      </c>
      <c r="P15" s="41">
        <v>24</v>
      </c>
      <c r="Q15" s="42">
        <v>24</v>
      </c>
      <c r="R15" s="42">
        <v>24</v>
      </c>
      <c r="S15" s="43">
        <v>24</v>
      </c>
    </row>
    <row r="16" spans="1:19" ht="12.75">
      <c r="A16" s="66" t="s">
        <v>4</v>
      </c>
      <c r="B16" s="67">
        <v>0</v>
      </c>
      <c r="C16" s="61">
        <v>25</v>
      </c>
      <c r="D16" s="67">
        <v>27</v>
      </c>
      <c r="E16" s="58"/>
      <c r="F16" s="59">
        <v>15</v>
      </c>
      <c r="G16" s="59">
        <v>10</v>
      </c>
      <c r="H16" s="60">
        <v>15</v>
      </c>
      <c r="I16" s="67">
        <v>15</v>
      </c>
      <c r="J16" s="59">
        <v>10</v>
      </c>
      <c r="K16" s="60">
        <v>15</v>
      </c>
      <c r="L16" s="59">
        <v>10</v>
      </c>
      <c r="M16" s="60">
        <v>15</v>
      </c>
      <c r="O16" s="62" t="s">
        <v>4</v>
      </c>
      <c r="P16" s="63">
        <v>15</v>
      </c>
      <c r="Q16" s="64">
        <v>10</v>
      </c>
      <c r="R16" s="64">
        <v>15</v>
      </c>
      <c r="S16" s="65">
        <v>15</v>
      </c>
    </row>
    <row r="17" spans="1:19" ht="12.75">
      <c r="A17" s="66" t="s">
        <v>8</v>
      </c>
      <c r="B17" s="67">
        <v>0</v>
      </c>
      <c r="C17" s="61">
        <v>249</v>
      </c>
      <c r="D17" s="67">
        <v>249</v>
      </c>
      <c r="E17" s="58"/>
      <c r="F17" s="59">
        <v>599</v>
      </c>
      <c r="G17" s="59">
        <v>599</v>
      </c>
      <c r="H17" s="60">
        <v>599</v>
      </c>
      <c r="I17" s="67">
        <v>599</v>
      </c>
      <c r="J17" s="59">
        <v>599</v>
      </c>
      <c r="K17" s="60">
        <v>599</v>
      </c>
      <c r="L17" s="59">
        <v>599</v>
      </c>
      <c r="M17" s="60">
        <v>599</v>
      </c>
      <c r="O17" s="62" t="s">
        <v>8</v>
      </c>
      <c r="P17" s="63">
        <v>499</v>
      </c>
      <c r="Q17" s="64">
        <v>499</v>
      </c>
      <c r="R17" s="64">
        <v>499</v>
      </c>
      <c r="S17" s="65">
        <v>499</v>
      </c>
    </row>
    <row r="18" spans="1:19" ht="12.75">
      <c r="A18" s="66" t="s">
        <v>18</v>
      </c>
      <c r="B18" s="68">
        <v>0</v>
      </c>
      <c r="C18" s="69">
        <v>15</v>
      </c>
      <c r="D18" s="68">
        <v>1</v>
      </c>
      <c r="E18" s="69"/>
      <c r="F18" s="66">
        <v>2</v>
      </c>
      <c r="G18" s="66">
        <v>1</v>
      </c>
      <c r="H18" s="70">
        <v>10</v>
      </c>
      <c r="I18" s="68">
        <v>3</v>
      </c>
      <c r="J18" s="66">
        <v>1</v>
      </c>
      <c r="K18" s="70">
        <v>2</v>
      </c>
      <c r="L18" s="66">
        <v>1</v>
      </c>
      <c r="M18" s="70">
        <v>3</v>
      </c>
      <c r="O18" s="62" t="s">
        <v>31</v>
      </c>
      <c r="P18" s="63">
        <v>0</v>
      </c>
      <c r="Q18" s="64">
        <v>40</v>
      </c>
      <c r="R18" s="64">
        <v>60</v>
      </c>
      <c r="S18" s="65">
        <v>49</v>
      </c>
    </row>
    <row r="19" spans="1:19" ht="12.75">
      <c r="A19" s="66" t="s">
        <v>7</v>
      </c>
      <c r="B19" s="68">
        <v>0</v>
      </c>
      <c r="C19" s="69">
        <v>0</v>
      </c>
      <c r="D19" s="68">
        <v>3</v>
      </c>
      <c r="E19" s="69"/>
      <c r="F19" s="66">
        <v>0</v>
      </c>
      <c r="G19" s="66">
        <v>0</v>
      </c>
      <c r="H19" s="70">
        <v>0</v>
      </c>
      <c r="I19" s="68">
        <v>3</v>
      </c>
      <c r="J19" s="66">
        <v>3</v>
      </c>
      <c r="K19" s="70">
        <v>3</v>
      </c>
      <c r="L19" s="66">
        <v>3</v>
      </c>
      <c r="M19" s="70">
        <v>3</v>
      </c>
      <c r="O19" s="62" t="s">
        <v>18</v>
      </c>
      <c r="P19" s="62">
        <v>2</v>
      </c>
      <c r="Q19" s="51">
        <v>5</v>
      </c>
      <c r="R19" s="51">
        <v>1</v>
      </c>
      <c r="S19" s="71">
        <v>3</v>
      </c>
    </row>
    <row r="20" spans="1:19" ht="13.5" thickBot="1">
      <c r="A20" s="66" t="s">
        <v>1</v>
      </c>
      <c r="B20" s="68">
        <v>0</v>
      </c>
      <c r="C20" s="69">
        <v>0</v>
      </c>
      <c r="D20" s="68">
        <v>1</v>
      </c>
      <c r="E20" s="70"/>
      <c r="F20" s="66">
        <v>0</v>
      </c>
      <c r="G20" s="72">
        <v>0</v>
      </c>
      <c r="H20" s="73">
        <v>0</v>
      </c>
      <c r="I20" s="68">
        <v>0</v>
      </c>
      <c r="J20" s="66">
        <v>0</v>
      </c>
      <c r="K20" s="70">
        <v>0</v>
      </c>
      <c r="L20" s="66">
        <v>0</v>
      </c>
      <c r="M20" s="70">
        <v>0</v>
      </c>
      <c r="O20" s="62" t="s">
        <v>7</v>
      </c>
      <c r="P20" s="62">
        <v>0</v>
      </c>
      <c r="Q20" s="51">
        <v>0</v>
      </c>
      <c r="R20" s="51">
        <v>0</v>
      </c>
      <c r="S20" s="71">
        <v>0</v>
      </c>
    </row>
    <row r="21" spans="1:19" ht="13.5" thickBot="1">
      <c r="A21" s="52" t="s">
        <v>16</v>
      </c>
      <c r="B21" s="19">
        <f>SUM(((B16*B15)+B17))</f>
        <v>0</v>
      </c>
      <c r="C21" s="19">
        <f>SUM(((C16*C15)+C17))</f>
        <v>849</v>
      </c>
      <c r="D21" s="19">
        <f>SUM(((D16*D15)+D17))</f>
        <v>897</v>
      </c>
      <c r="E21" s="75"/>
      <c r="F21" s="21">
        <f>SUM(((F16*F15)+F17))</f>
        <v>959</v>
      </c>
      <c r="G21" s="14">
        <f aca="true" t="shared" si="4" ref="G21:M21">SUM(((G16*G15)+G17))</f>
        <v>839</v>
      </c>
      <c r="H21" s="15">
        <f t="shared" si="4"/>
        <v>959</v>
      </c>
      <c r="I21" s="20">
        <f t="shared" si="4"/>
        <v>959</v>
      </c>
      <c r="J21" s="34">
        <f t="shared" si="4"/>
        <v>839</v>
      </c>
      <c r="K21" s="35">
        <f t="shared" si="4"/>
        <v>959</v>
      </c>
      <c r="L21" s="34">
        <f t="shared" si="4"/>
        <v>839</v>
      </c>
      <c r="M21" s="35">
        <f t="shared" si="4"/>
        <v>959</v>
      </c>
      <c r="O21" s="62" t="s">
        <v>1</v>
      </c>
      <c r="P21" s="62">
        <v>0</v>
      </c>
      <c r="Q21" s="51">
        <v>0</v>
      </c>
      <c r="R21" s="51">
        <v>1</v>
      </c>
      <c r="S21" s="71">
        <v>0</v>
      </c>
    </row>
    <row r="22" spans="1:19" ht="13.5" thickBot="1">
      <c r="A22" s="66" t="s">
        <v>6</v>
      </c>
      <c r="B22" s="76" t="e">
        <f>SUM(B21/B15)</f>
        <v>#DIV/0!</v>
      </c>
      <c r="C22" s="76">
        <f>SUM(C21/C15)</f>
        <v>35.375</v>
      </c>
      <c r="D22" s="76">
        <f>SUM(D21/D15)</f>
        <v>37.375</v>
      </c>
      <c r="E22" s="58"/>
      <c r="F22" s="77">
        <f>SUM(F21/F15)</f>
        <v>39.958333333333336</v>
      </c>
      <c r="G22" s="77">
        <f>SUM(G21/G15)</f>
        <v>34.958333333333336</v>
      </c>
      <c r="H22" s="78">
        <f>SUM(H21/H15)</f>
        <v>39.958333333333336</v>
      </c>
      <c r="I22" s="79">
        <f>SUM(I21/I15)</f>
        <v>39.958333333333336</v>
      </c>
      <c r="J22" s="77">
        <f>SUM(J21/J15)</f>
        <v>34.958333333333336</v>
      </c>
      <c r="K22" s="79">
        <f>SUM(K21/K15)</f>
        <v>39.958333333333336</v>
      </c>
      <c r="L22" s="77">
        <f>SUM(L21/L15)</f>
        <v>34.958333333333336</v>
      </c>
      <c r="M22" s="78">
        <f>SUM(M21/M15)</f>
        <v>39.958333333333336</v>
      </c>
      <c r="O22" s="80" t="s">
        <v>16</v>
      </c>
      <c r="P22" s="46">
        <f>SUM(((P16*P15)+(P17+P18)))</f>
        <v>859</v>
      </c>
      <c r="Q22" s="44">
        <f>SUM(((Q16*Q15)+(Q17+Q18)))</f>
        <v>779</v>
      </c>
      <c r="R22" s="44">
        <f>SUM(((R16*R15)+(R17+R18)))</f>
        <v>919</v>
      </c>
      <c r="S22" s="45">
        <f>SUM(((S16*S15)+(S17+S18)))</f>
        <v>908</v>
      </c>
    </row>
    <row r="23" spans="1:19" ht="13.5" thickBot="1">
      <c r="A23" s="66" t="s">
        <v>15</v>
      </c>
      <c r="B23" s="68">
        <v>1002</v>
      </c>
      <c r="C23" s="51">
        <v>15</v>
      </c>
      <c r="D23" s="81">
        <v>5</v>
      </c>
      <c r="E23" s="69"/>
      <c r="F23" s="72">
        <f>SUM(F18:F20)</f>
        <v>2</v>
      </c>
      <c r="G23" s="72">
        <f aca="true" t="shared" si="5" ref="G23:M23">SUM(G18:G20)</f>
        <v>1</v>
      </c>
      <c r="H23" s="73">
        <f t="shared" si="5"/>
        <v>10</v>
      </c>
      <c r="I23" s="74">
        <f t="shared" si="5"/>
        <v>6</v>
      </c>
      <c r="J23" s="72">
        <f t="shared" si="5"/>
        <v>4</v>
      </c>
      <c r="K23" s="74">
        <f t="shared" si="5"/>
        <v>5</v>
      </c>
      <c r="L23" s="72">
        <f t="shared" si="5"/>
        <v>4</v>
      </c>
      <c r="M23" s="73">
        <f t="shared" si="5"/>
        <v>6</v>
      </c>
      <c r="O23" s="62" t="s">
        <v>6</v>
      </c>
      <c r="P23" s="63">
        <f>SUM((P22/P15))</f>
        <v>35.791666666666664</v>
      </c>
      <c r="Q23" s="64">
        <f>SUM((Q22/Q15))</f>
        <v>32.458333333333336</v>
      </c>
      <c r="R23" s="64">
        <f>SUM((R22/R15))</f>
        <v>38.291666666666664</v>
      </c>
      <c r="S23" s="65">
        <f>SUM((S22/S15))</f>
        <v>37.833333333333336</v>
      </c>
    </row>
    <row r="24" spans="1:19" ht="13.5" thickBot="1">
      <c r="A24" s="72" t="s">
        <v>17</v>
      </c>
      <c r="B24" s="82">
        <f>SUM(B21/B23)/1000</f>
        <v>0</v>
      </c>
      <c r="C24" s="82">
        <f>SUM(C21/C23)/1000</f>
        <v>0.056600000000000004</v>
      </c>
      <c r="D24" s="82">
        <f>SUM(D21/D23)/1000</f>
        <v>0.1794</v>
      </c>
      <c r="E24" s="83"/>
      <c r="F24" s="84">
        <f>SUM(F21/F23)/1000</f>
        <v>0.4795</v>
      </c>
      <c r="G24" s="84">
        <f>SUM(G21/G23)/1000</f>
        <v>0.839</v>
      </c>
      <c r="H24" s="85">
        <f>SUM(H21/H23)/1000</f>
        <v>0.0959</v>
      </c>
      <c r="I24" s="86">
        <f>SUM(I21/I23)/1000</f>
        <v>0.15983333333333336</v>
      </c>
      <c r="J24" s="84">
        <f>SUM(J21/J23)/1000</f>
        <v>0.20975</v>
      </c>
      <c r="K24" s="85">
        <f>SUM(K21/K23)/1000</f>
        <v>0.1918</v>
      </c>
      <c r="L24" s="86">
        <f>SUM(L21/L23)/1000</f>
        <v>0.20975</v>
      </c>
      <c r="M24" s="85">
        <f>SUM(M21/M23)/1000</f>
        <v>0.15983333333333336</v>
      </c>
      <c r="O24" s="62" t="s">
        <v>15</v>
      </c>
      <c r="P24" s="62">
        <f>SUM(P19:P21)</f>
        <v>2</v>
      </c>
      <c r="Q24" s="51">
        <f>SUM(Q19:Q21)</f>
        <v>5</v>
      </c>
      <c r="R24" s="51">
        <f>SUM(R19:R21)</f>
        <v>2</v>
      </c>
      <c r="S24" s="71">
        <f>SUM(S19:S21)</f>
        <v>3</v>
      </c>
    </row>
    <row r="25" spans="15:19" ht="13.5" thickBot="1">
      <c r="O25" s="80" t="s">
        <v>17</v>
      </c>
      <c r="P25" s="84">
        <f>SUM(P22/P24)/1000</f>
        <v>0.4295</v>
      </c>
      <c r="Q25" s="86">
        <f>SUM(Q22/Q24)/1000</f>
        <v>0.15580000000000002</v>
      </c>
      <c r="R25" s="86">
        <f>SUM(R22/R24)/1000</f>
        <v>0.4595</v>
      </c>
      <c r="S25" s="85">
        <f>SUM(S22/S24)/1000</f>
        <v>0.3026666666666667</v>
      </c>
    </row>
    <row r="26" spans="1:19" ht="13.5" thickBot="1">
      <c r="A26" s="17" t="s">
        <v>11</v>
      </c>
      <c r="B26" s="13" t="s">
        <v>3</v>
      </c>
      <c r="C26" s="6">
        <v>3</v>
      </c>
      <c r="D26" s="13" t="s">
        <v>9</v>
      </c>
      <c r="E26" s="5"/>
      <c r="F26" s="10" t="s">
        <v>3</v>
      </c>
      <c r="G26" s="37">
        <v>3</v>
      </c>
      <c r="H26" s="38"/>
      <c r="I26" s="13" t="s">
        <v>9</v>
      </c>
      <c r="J26" s="37" t="s">
        <v>2</v>
      </c>
      <c r="K26" s="38"/>
      <c r="L26" s="37" t="s">
        <v>0</v>
      </c>
      <c r="M26" s="38"/>
      <c r="O26" s="16" t="s">
        <v>33</v>
      </c>
      <c r="P26" s="10" t="s">
        <v>26</v>
      </c>
      <c r="Q26" s="6" t="s">
        <v>27</v>
      </c>
      <c r="R26" s="6" t="s">
        <v>28</v>
      </c>
      <c r="S26" s="18" t="s">
        <v>29</v>
      </c>
    </row>
    <row r="27" spans="1:19" ht="13.5" thickBot="1">
      <c r="A27" s="62" t="s">
        <v>13</v>
      </c>
      <c r="B27" s="81">
        <v>0</v>
      </c>
      <c r="C27" s="51">
        <v>24</v>
      </c>
      <c r="D27" s="81">
        <v>24</v>
      </c>
      <c r="E27" s="51"/>
      <c r="F27" s="80">
        <v>24</v>
      </c>
      <c r="G27" s="52">
        <v>24</v>
      </c>
      <c r="H27" s="53">
        <v>24</v>
      </c>
      <c r="I27" s="87">
        <v>24</v>
      </c>
      <c r="J27" s="80">
        <v>24</v>
      </c>
      <c r="K27" s="88">
        <v>24</v>
      </c>
      <c r="L27" s="80">
        <v>24</v>
      </c>
      <c r="M27" s="88">
        <v>24</v>
      </c>
      <c r="O27" s="41" t="s">
        <v>35</v>
      </c>
      <c r="P27" s="41">
        <v>24</v>
      </c>
      <c r="Q27" s="42">
        <v>24</v>
      </c>
      <c r="R27" s="42">
        <v>24</v>
      </c>
      <c r="S27" s="43">
        <v>24</v>
      </c>
    </row>
    <row r="28" spans="1:19" ht="12.75">
      <c r="A28" s="66" t="s">
        <v>4</v>
      </c>
      <c r="B28" s="67">
        <v>0</v>
      </c>
      <c r="C28" s="61">
        <v>25</v>
      </c>
      <c r="D28" s="67">
        <v>27</v>
      </c>
      <c r="E28" s="58"/>
      <c r="F28" s="59">
        <v>15</v>
      </c>
      <c r="G28" s="59">
        <v>10</v>
      </c>
      <c r="H28" s="60">
        <v>15</v>
      </c>
      <c r="I28" s="67">
        <v>15</v>
      </c>
      <c r="J28" s="59">
        <v>10</v>
      </c>
      <c r="K28" s="60">
        <v>15</v>
      </c>
      <c r="L28" s="59">
        <v>10</v>
      </c>
      <c r="M28" s="60">
        <v>15</v>
      </c>
      <c r="O28" s="62" t="s">
        <v>4</v>
      </c>
      <c r="P28" s="63">
        <v>15</v>
      </c>
      <c r="Q28" s="64">
        <v>10</v>
      </c>
      <c r="R28" s="64">
        <v>15</v>
      </c>
      <c r="S28" s="65">
        <v>15</v>
      </c>
    </row>
    <row r="29" spans="1:19" ht="12.75">
      <c r="A29" s="66" t="s">
        <v>8</v>
      </c>
      <c r="B29" s="67">
        <v>0</v>
      </c>
      <c r="C29" s="61">
        <v>349</v>
      </c>
      <c r="D29" s="67">
        <v>349</v>
      </c>
      <c r="E29" s="58"/>
      <c r="F29" s="59">
        <v>699</v>
      </c>
      <c r="G29" s="59">
        <v>699</v>
      </c>
      <c r="H29" s="60">
        <v>699</v>
      </c>
      <c r="I29" s="67">
        <v>699</v>
      </c>
      <c r="J29" s="59">
        <v>699</v>
      </c>
      <c r="K29" s="60">
        <v>699</v>
      </c>
      <c r="L29" s="59">
        <v>699</v>
      </c>
      <c r="M29" s="60">
        <v>699</v>
      </c>
      <c r="O29" s="62" t="s">
        <v>8</v>
      </c>
      <c r="P29" s="63">
        <v>599</v>
      </c>
      <c r="Q29" s="64">
        <v>599</v>
      </c>
      <c r="R29" s="64">
        <v>599</v>
      </c>
      <c r="S29" s="65">
        <v>599</v>
      </c>
    </row>
    <row r="30" spans="1:19" ht="12.75">
      <c r="A30" s="66" t="s">
        <v>18</v>
      </c>
      <c r="B30" s="68">
        <v>0</v>
      </c>
      <c r="C30" s="69">
        <v>15</v>
      </c>
      <c r="D30" s="68">
        <v>1</v>
      </c>
      <c r="E30" s="69"/>
      <c r="F30" s="66">
        <v>2</v>
      </c>
      <c r="G30" s="66">
        <v>1</v>
      </c>
      <c r="H30" s="70">
        <v>10</v>
      </c>
      <c r="I30" s="68">
        <v>3</v>
      </c>
      <c r="J30" s="66">
        <v>1</v>
      </c>
      <c r="K30" s="70">
        <v>2</v>
      </c>
      <c r="L30" s="66">
        <v>1</v>
      </c>
      <c r="M30" s="70">
        <v>3</v>
      </c>
      <c r="O30" s="62" t="s">
        <v>31</v>
      </c>
      <c r="P30" s="63">
        <v>0</v>
      </c>
      <c r="Q30" s="64">
        <v>40</v>
      </c>
      <c r="R30" s="64">
        <v>60</v>
      </c>
      <c r="S30" s="65">
        <v>49</v>
      </c>
    </row>
    <row r="31" spans="1:19" ht="12.75">
      <c r="A31" s="66" t="s">
        <v>7</v>
      </c>
      <c r="B31" s="68">
        <v>0</v>
      </c>
      <c r="C31" s="69">
        <v>0</v>
      </c>
      <c r="D31" s="68">
        <v>3</v>
      </c>
      <c r="E31" s="69"/>
      <c r="F31" s="66">
        <v>0</v>
      </c>
      <c r="G31" s="66">
        <v>0</v>
      </c>
      <c r="H31" s="70">
        <v>0</v>
      </c>
      <c r="I31" s="68">
        <v>3</v>
      </c>
      <c r="J31" s="66">
        <v>3</v>
      </c>
      <c r="K31" s="70">
        <v>3</v>
      </c>
      <c r="L31" s="66">
        <v>3</v>
      </c>
      <c r="M31" s="70">
        <v>3</v>
      </c>
      <c r="O31" s="62" t="s">
        <v>18</v>
      </c>
      <c r="P31" s="62">
        <v>2</v>
      </c>
      <c r="Q31" s="51">
        <v>5</v>
      </c>
      <c r="R31" s="51">
        <v>1</v>
      </c>
      <c r="S31" s="71">
        <v>3</v>
      </c>
    </row>
    <row r="32" spans="1:19" ht="13.5" thickBot="1">
      <c r="A32" s="66" t="s">
        <v>1</v>
      </c>
      <c r="B32" s="68">
        <v>0</v>
      </c>
      <c r="C32" s="69">
        <v>0</v>
      </c>
      <c r="D32" s="68">
        <v>1</v>
      </c>
      <c r="E32" s="70"/>
      <c r="F32" s="66">
        <v>0</v>
      </c>
      <c r="G32" s="72">
        <v>0</v>
      </c>
      <c r="H32" s="73">
        <v>0</v>
      </c>
      <c r="I32" s="68">
        <v>0</v>
      </c>
      <c r="J32" s="66">
        <v>0</v>
      </c>
      <c r="K32" s="70">
        <v>0</v>
      </c>
      <c r="L32" s="66">
        <v>0</v>
      </c>
      <c r="M32" s="70">
        <v>0</v>
      </c>
      <c r="O32" s="62" t="s">
        <v>7</v>
      </c>
      <c r="P32" s="62">
        <v>0</v>
      </c>
      <c r="Q32" s="51">
        <v>0</v>
      </c>
      <c r="R32" s="51">
        <v>0</v>
      </c>
      <c r="S32" s="71">
        <v>0</v>
      </c>
    </row>
    <row r="33" spans="1:19" ht="13.5" thickBot="1">
      <c r="A33" s="52" t="s">
        <v>16</v>
      </c>
      <c r="B33" s="19">
        <f>SUM(((B28*B27)+B29))</f>
        <v>0</v>
      </c>
      <c r="C33" s="19">
        <f>SUM(((C28*C27)+C29))</f>
        <v>949</v>
      </c>
      <c r="D33" s="19">
        <f>SUM(((D28*D27)+D29))</f>
        <v>997</v>
      </c>
      <c r="E33" s="75"/>
      <c r="F33" s="21">
        <f>SUM(((F28*F27)+F29))</f>
        <v>1059</v>
      </c>
      <c r="G33" s="14">
        <f aca="true" t="shared" si="6" ref="G33:M33">SUM(((G28*G27)+G29))</f>
        <v>939</v>
      </c>
      <c r="H33" s="15">
        <f t="shared" si="6"/>
        <v>1059</v>
      </c>
      <c r="I33" s="20">
        <f t="shared" si="6"/>
        <v>1059</v>
      </c>
      <c r="J33" s="34">
        <f t="shared" si="6"/>
        <v>939</v>
      </c>
      <c r="K33" s="35">
        <f t="shared" si="6"/>
        <v>1059</v>
      </c>
      <c r="L33" s="34">
        <f t="shared" si="6"/>
        <v>939</v>
      </c>
      <c r="M33" s="35">
        <f t="shared" si="6"/>
        <v>1059</v>
      </c>
      <c r="O33" s="62" t="s">
        <v>1</v>
      </c>
      <c r="P33" s="62">
        <v>0</v>
      </c>
      <c r="Q33" s="51">
        <v>0</v>
      </c>
      <c r="R33" s="51">
        <v>1</v>
      </c>
      <c r="S33" s="71">
        <v>0</v>
      </c>
    </row>
    <row r="34" spans="1:19" ht="13.5" thickBot="1">
      <c r="A34" s="66" t="s">
        <v>6</v>
      </c>
      <c r="B34" s="76" t="e">
        <f>SUM(B33/B27)</f>
        <v>#DIV/0!</v>
      </c>
      <c r="C34" s="76">
        <f>SUM(C33/C27)</f>
        <v>39.541666666666664</v>
      </c>
      <c r="D34" s="76">
        <f>SUM(D33/D27)</f>
        <v>41.541666666666664</v>
      </c>
      <c r="E34" s="58"/>
      <c r="F34" s="77">
        <f>SUM(F33/F27)</f>
        <v>44.125</v>
      </c>
      <c r="G34" s="77">
        <f>SUM(G33/G27)</f>
        <v>39.125</v>
      </c>
      <c r="H34" s="78">
        <f>SUM(H33/H27)</f>
        <v>44.125</v>
      </c>
      <c r="I34" s="79">
        <f>SUM(I33/I27)</f>
        <v>44.125</v>
      </c>
      <c r="J34" s="77">
        <f>SUM(J33/J27)</f>
        <v>39.125</v>
      </c>
      <c r="K34" s="79">
        <f>SUM(K33/K27)</f>
        <v>44.125</v>
      </c>
      <c r="L34" s="77">
        <f>SUM(L33/L27)</f>
        <v>39.125</v>
      </c>
      <c r="M34" s="78">
        <f>SUM(M33/M27)</f>
        <v>44.125</v>
      </c>
      <c r="O34" s="80" t="s">
        <v>16</v>
      </c>
      <c r="P34" s="46">
        <f>SUM(((P28*P27)+(P29+P30)))</f>
        <v>959</v>
      </c>
      <c r="Q34" s="44">
        <f>SUM(((Q28*Q27)+(Q29+Q30)))</f>
        <v>879</v>
      </c>
      <c r="R34" s="44">
        <f>SUM(((R28*R27)+(R29+R30)))</f>
        <v>1019</v>
      </c>
      <c r="S34" s="45">
        <f>SUM(((S28*S27)+(S29+S30)))</f>
        <v>1008</v>
      </c>
    </row>
    <row r="35" spans="1:19" ht="13.5" thickBot="1">
      <c r="A35" s="66" t="s">
        <v>15</v>
      </c>
      <c r="B35" s="68">
        <v>3800</v>
      </c>
      <c r="C35" s="51">
        <v>15</v>
      </c>
      <c r="D35" s="81">
        <v>5</v>
      </c>
      <c r="E35" s="69"/>
      <c r="F35" s="72">
        <f>SUM(F30:F32)</f>
        <v>2</v>
      </c>
      <c r="G35" s="72">
        <f aca="true" t="shared" si="7" ref="G35:M35">SUM(G30:G32)</f>
        <v>1</v>
      </c>
      <c r="H35" s="73">
        <f t="shared" si="7"/>
        <v>10</v>
      </c>
      <c r="I35" s="74">
        <f t="shared" si="7"/>
        <v>6</v>
      </c>
      <c r="J35" s="72">
        <f t="shared" si="7"/>
        <v>4</v>
      </c>
      <c r="K35" s="74">
        <f t="shared" si="7"/>
        <v>5</v>
      </c>
      <c r="L35" s="72">
        <f t="shared" si="7"/>
        <v>4</v>
      </c>
      <c r="M35" s="73">
        <f t="shared" si="7"/>
        <v>6</v>
      </c>
      <c r="O35" s="62" t="s">
        <v>6</v>
      </c>
      <c r="P35" s="63">
        <f>SUM((P34/P27))</f>
        <v>39.958333333333336</v>
      </c>
      <c r="Q35" s="64">
        <f>SUM((Q34/Q27))</f>
        <v>36.625</v>
      </c>
      <c r="R35" s="64">
        <f>SUM((R34/R27))</f>
        <v>42.458333333333336</v>
      </c>
      <c r="S35" s="65">
        <f>SUM((S34/S27))</f>
        <v>42</v>
      </c>
    </row>
    <row r="36" spans="1:19" ht="13.5" thickBot="1">
      <c r="A36" s="72" t="s">
        <v>17</v>
      </c>
      <c r="B36" s="82">
        <f>SUM(B33/B35)/1000</f>
        <v>0</v>
      </c>
      <c r="C36" s="82">
        <f>SUM(C33/C35)/1000</f>
        <v>0.06326666666666667</v>
      </c>
      <c r="D36" s="82">
        <f>SUM(D33/D35)/1000</f>
        <v>0.1994</v>
      </c>
      <c r="E36" s="83"/>
      <c r="F36" s="84">
        <f>SUM(F33/F35)/1000</f>
        <v>0.5295</v>
      </c>
      <c r="G36" s="84">
        <f>SUM(G33/G35)/1000</f>
        <v>0.939</v>
      </c>
      <c r="H36" s="85">
        <f>SUM(H33/H35)/1000</f>
        <v>0.10590000000000001</v>
      </c>
      <c r="I36" s="86">
        <f>SUM(I33/I35)/1000</f>
        <v>0.1765</v>
      </c>
      <c r="J36" s="84">
        <f>SUM(J33/J35)/1000</f>
        <v>0.23475</v>
      </c>
      <c r="K36" s="85">
        <f>SUM(K33/K35)/1000</f>
        <v>0.21180000000000002</v>
      </c>
      <c r="L36" s="86">
        <f>SUM(L33/L35)/1000</f>
        <v>0.23475</v>
      </c>
      <c r="M36" s="85">
        <f>SUM(M33/M35)/1000</f>
        <v>0.1765</v>
      </c>
      <c r="O36" s="62" t="s">
        <v>15</v>
      </c>
      <c r="P36" s="62">
        <f>SUM(P31:P33)</f>
        <v>2</v>
      </c>
      <c r="Q36" s="51">
        <f>SUM(Q31:Q33)</f>
        <v>5</v>
      </c>
      <c r="R36" s="51">
        <f>SUM(R31:R33)</f>
        <v>2</v>
      </c>
      <c r="S36" s="71">
        <f>SUM(S31:S33)</f>
        <v>3</v>
      </c>
    </row>
    <row r="37" spans="15:19" ht="13.5" thickBot="1">
      <c r="O37" s="80" t="s">
        <v>17</v>
      </c>
      <c r="P37" s="84">
        <f>SUM(P34/P36)/1000</f>
        <v>0.4795</v>
      </c>
      <c r="Q37" s="86">
        <f>SUM(Q34/Q36)/1000</f>
        <v>0.1758</v>
      </c>
      <c r="R37" s="86">
        <f>SUM(R34/R36)/1000</f>
        <v>0.5095</v>
      </c>
      <c r="S37" s="85">
        <f>SUM(S34/S36)/1000</f>
        <v>0.336</v>
      </c>
    </row>
    <row r="38" ht="12.75">
      <c r="E38" s="89"/>
    </row>
    <row r="39" ht="12.75">
      <c r="E39" s="89"/>
    </row>
    <row r="40" ht="12.75">
      <c r="E40" s="89"/>
    </row>
    <row r="41" ht="12.75">
      <c r="E41" s="89"/>
    </row>
    <row r="42" ht="12.75">
      <c r="E42" s="89"/>
    </row>
    <row r="43" ht="12.75">
      <c r="E43" s="89"/>
    </row>
    <row r="44" ht="12.75">
      <c r="E44" s="89"/>
    </row>
    <row r="45" ht="12.75">
      <c r="E45" s="89"/>
    </row>
    <row r="46" ht="12.75">
      <c r="E46" s="89"/>
    </row>
    <row r="47" ht="12.75">
      <c r="E47" s="89"/>
    </row>
    <row r="48" ht="12.75">
      <c r="E48" s="89"/>
    </row>
    <row r="49" ht="12.75">
      <c r="E49" s="89"/>
    </row>
    <row r="50" ht="12.75">
      <c r="E50" s="89"/>
    </row>
    <row r="51" ht="12.75">
      <c r="E51" s="89"/>
    </row>
    <row r="52" ht="12.75">
      <c r="E52" s="89"/>
    </row>
    <row r="53" ht="12.75">
      <c r="E53" s="89"/>
    </row>
    <row r="54" ht="12.75">
      <c r="E54" s="89"/>
    </row>
    <row r="55" ht="12.75">
      <c r="E55" s="89"/>
    </row>
    <row r="56" ht="12.75">
      <c r="E56" s="89"/>
    </row>
    <row r="57" ht="12.75">
      <c r="E57" s="89"/>
    </row>
    <row r="58" ht="12.75">
      <c r="E58" s="89"/>
    </row>
    <row r="59" ht="12.75">
      <c r="E59" s="89"/>
    </row>
    <row r="60" ht="12.75">
      <c r="E60" s="89"/>
    </row>
    <row r="61" ht="12.75">
      <c r="E61" s="89"/>
    </row>
    <row r="62" ht="12.75">
      <c r="E62" s="89"/>
    </row>
    <row r="63" ht="12.75">
      <c r="E63" s="89"/>
    </row>
    <row r="64" ht="12.75">
      <c r="E64" s="89"/>
    </row>
    <row r="65" ht="12.75">
      <c r="E65" s="89"/>
    </row>
    <row r="66" ht="12.75">
      <c r="E66" s="89"/>
    </row>
    <row r="67" ht="12.75">
      <c r="E67" s="89"/>
    </row>
    <row r="68" ht="12.75">
      <c r="E68" s="89"/>
    </row>
    <row r="69" ht="12.75">
      <c r="E69" s="89"/>
    </row>
    <row r="70" ht="12.75">
      <c r="E70" s="89"/>
    </row>
    <row r="71" ht="12.75">
      <c r="E71" s="89"/>
    </row>
    <row r="72" ht="12.75">
      <c r="E72" s="89"/>
    </row>
    <row r="73" ht="12.75">
      <c r="E73" s="89"/>
    </row>
    <row r="74" ht="12.75">
      <c r="E74" s="89"/>
    </row>
  </sheetData>
  <mergeCells count="13">
    <mergeCell ref="F1:M1"/>
    <mergeCell ref="B1:D1"/>
    <mergeCell ref="A1:A2"/>
    <mergeCell ref="P1:S1"/>
    <mergeCell ref="J14:K14"/>
    <mergeCell ref="G26:H26"/>
    <mergeCell ref="J26:K26"/>
    <mergeCell ref="L26:M26"/>
    <mergeCell ref="G2:H2"/>
    <mergeCell ref="G14:H14"/>
    <mergeCell ref="J2:K2"/>
    <mergeCell ref="L2:M2"/>
    <mergeCell ref="L14:M14"/>
  </mergeCells>
  <conditionalFormatting sqref="B12:D12 B24:D24 B36:D36 F12:M12 F24:M24 F36:M36 P37:S37 P25:S25 P13:S13">
    <cfRule type="cellIs" priority="1" dxfId="0" operator="lessThanOrEqual" stopIfTrue="1">
      <formula>0.149</formula>
    </cfRule>
    <cfRule type="cellIs" priority="2" dxfId="1" operator="between" stopIfTrue="1">
      <formula>0.15</formula>
      <formula>0.3</formula>
    </cfRule>
    <cfRule type="cellIs" priority="3" dxfId="2" operator="greaterThanOrEqual" stopIfTrue="1">
      <formula>0.301</formula>
    </cfRule>
  </conditionalFormatting>
  <printOptions/>
  <pageMargins left="0.75" right="0.75" top="1" bottom="1"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Andy Simpson</cp:lastModifiedBy>
  <dcterms:created xsi:type="dcterms:W3CDTF">2010-12-03T17:08:40Z</dcterms:created>
  <dcterms:modified xsi:type="dcterms:W3CDTF">2010-12-06T12:02:54Z</dcterms:modified>
  <cp:category/>
  <cp:version/>
  <cp:contentType/>
  <cp:contentStatus/>
</cp:coreProperties>
</file>